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Netznutzungsmanagement\Ulm &amp; Schendel\2015\"/>
    </mc:Choice>
  </mc:AlternateContent>
  <bookViews>
    <workbookView xWindow="240" yWindow="1035" windowWidth="15600" windowHeight="633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E63" i="18"/>
  <c r="G63" i="18"/>
  <c r="J6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N21" i="18"/>
  <c r="M21" i="18"/>
  <c r="I21" i="18"/>
  <c r="L21" i="18"/>
  <c r="H21" i="18"/>
  <c r="K21" i="18"/>
  <c r="G21" i="18"/>
  <c r="K31" i="18"/>
  <c r="G31" i="18"/>
  <c r="N31" i="18"/>
  <c r="J31" i="18"/>
  <c r="F31" i="18"/>
  <c r="M31" i="18"/>
  <c r="H53" i="18"/>
  <c r="H63" i="18"/>
  <c r="D24" i="15"/>
  <c r="C23" i="15"/>
  <c r="D56" i="18" l="1"/>
  <c r="J55" i="18" s="1"/>
  <c r="H31" i="18"/>
  <c r="F21" i="18"/>
  <c r="I31" i="18"/>
  <c r="E31" i="18"/>
  <c r="D66" i="18"/>
  <c r="K65" i="18" s="1"/>
  <c r="L65" i="18"/>
  <c r="M65" i="18"/>
  <c r="K55" i="18"/>
  <c r="L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F55" i="18" l="1"/>
  <c r="G5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6" i="7" l="1"/>
  <c r="H26" i="7"/>
  <c r="J25" i="7"/>
  <c r="L24" i="7"/>
  <c r="N23" i="7"/>
  <c r="P22" i="7"/>
  <c r="H22" i="7"/>
  <c r="J21" i="7"/>
  <c r="L20" i="7"/>
  <c r="N19" i="7"/>
  <c r="P18" i="7"/>
  <c r="H18" i="7"/>
  <c r="J17" i="7"/>
  <c r="L16" i="7"/>
  <c r="N15" i="7"/>
  <c r="P14" i="7"/>
  <c r="H14" i="7"/>
  <c r="J13" i="7"/>
  <c r="L12" i="7"/>
  <c r="O26" i="7"/>
  <c r="F26" i="7"/>
  <c r="I25" i="7"/>
  <c r="K24" i="7"/>
  <c r="M23" i="7"/>
  <c r="O22" i="7"/>
  <c r="I21" i="7"/>
  <c r="K20" i="7"/>
  <c r="M19" i="7"/>
  <c r="O18" i="7"/>
  <c r="F18" i="7"/>
  <c r="I17" i="7"/>
  <c r="K16" i="7"/>
  <c r="M15" i="7"/>
  <c r="O14" i="7"/>
  <c r="F14" i="7"/>
  <c r="I13" i="7"/>
  <c r="N26" i="7"/>
  <c r="P25" i="7"/>
  <c r="H25" i="7"/>
  <c r="L23" i="7"/>
  <c r="N22" i="7"/>
  <c r="H21" i="7"/>
  <c r="L19" i="7"/>
  <c r="P17" i="7"/>
  <c r="H17" i="7"/>
  <c r="L15" i="7"/>
  <c r="P13" i="7"/>
  <c r="J12" i="7"/>
  <c r="O25" i="7"/>
  <c r="F25" i="7"/>
  <c r="K23" i="7"/>
  <c r="O21" i="7"/>
  <c r="I20" i="7"/>
  <c r="K19" i="7"/>
  <c r="O17" i="7"/>
  <c r="I16" i="7"/>
  <c r="M14" i="7"/>
  <c r="F13" i="7"/>
  <c r="H12" i="7"/>
  <c r="N24" i="7"/>
  <c r="J22" i="7"/>
  <c r="P19" i="7"/>
  <c r="L17" i="7"/>
  <c r="H15" i="7"/>
  <c r="N12" i="7"/>
  <c r="I26" i="7"/>
  <c r="F23" i="7"/>
  <c r="F19" i="7"/>
  <c r="M16" i="7"/>
  <c r="I14" i="7"/>
  <c r="F22" i="7"/>
  <c r="K12" i="7"/>
  <c r="J24" i="7"/>
  <c r="P21" i="7"/>
  <c r="J20" i="7"/>
  <c r="N18" i="7"/>
  <c r="J16" i="7"/>
  <c r="N14" i="7"/>
  <c r="H13" i="7"/>
  <c r="M26" i="7"/>
  <c r="I24" i="7"/>
  <c r="M22" i="7"/>
  <c r="F21" i="7"/>
  <c r="M18" i="7"/>
  <c r="F17" i="7"/>
  <c r="K15" i="7"/>
  <c r="O13" i="7"/>
  <c r="I12" i="7"/>
  <c r="L25" i="7"/>
  <c r="H23" i="7"/>
  <c r="L21" i="7"/>
  <c r="J18" i="7"/>
  <c r="N16" i="7"/>
  <c r="L13" i="7"/>
  <c r="O23" i="7"/>
  <c r="I22" i="7"/>
  <c r="O19" i="7"/>
  <c r="I18" i="7"/>
  <c r="F15" i="7"/>
  <c r="K13" i="7"/>
  <c r="L26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J15" i="7"/>
  <c r="L14" i="7"/>
  <c r="N13" i="7"/>
  <c r="P12" i="7"/>
  <c r="J26" i="7"/>
  <c r="N20" i="7"/>
  <c r="P15" i="7"/>
  <c r="M24" i="7"/>
  <c r="K21" i="7"/>
  <c r="O15" i="7"/>
  <c r="K26" i="7"/>
  <c r="M25" i="7"/>
  <c r="O24" i="7"/>
  <c r="F24" i="7"/>
  <c r="I23" i="7"/>
  <c r="K22" i="7"/>
  <c r="M21" i="7"/>
  <c r="O20" i="7"/>
  <c r="F20" i="7"/>
  <c r="I19" i="7"/>
  <c r="K18" i="7"/>
  <c r="M17" i="7"/>
  <c r="O16" i="7"/>
  <c r="F16" i="7"/>
  <c r="I15" i="7"/>
  <c r="K14" i="7"/>
  <c r="M13" i="7"/>
  <c r="O12" i="7"/>
  <c r="F12" i="7"/>
  <c r="P23" i="7"/>
  <c r="H19" i="7"/>
  <c r="J14" i="7"/>
  <c r="K25" i="7"/>
  <c r="M20" i="7"/>
  <c r="K17" i="7"/>
  <c r="M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<sst xmlns="http://schemas.openxmlformats.org/spreadsheetml/2006/main" count="1375" uniqueCount="680">
  <si>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</si>
  <si>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</si>
  <si>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</si>
  <si>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</si>
  <si>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</si>
  <si>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</si>
  <si>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</si>
  <si>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</si>
  <si>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</si>
  <si>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</si>
  <si>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</si>
  <si>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</si>
  <si>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</si>
  <si>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</si>
  <si>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</si>
  <si>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</si>
  <si>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</si>
  <si>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</si>
  <si>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</si>
  <si>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</si>
  <si>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</si>
  <si>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</si>
  <si>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</si>
  <si>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</si>
  <si>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</si>
  <si>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</si>
  <si>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</si>
  <si>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</si>
  <si>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</si>
  <si>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</si>
  <si>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</si>
  <si>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</si>
  <si>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</si>
  <si>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</si>
  <si>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</si>
  <si>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</si>
  <si>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</si>
  <si>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</si>
  <si>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</si>
  <si>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</si>
  <si>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</si>
  <si>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</si>
  <si>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</si>
  <si>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</si>
  <si>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</si>
  <si>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</si>
  <si>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</si>
  <si>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</si>
  <si>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</si>
  <si>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</si>
  <si>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</si>
  <si>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</si>
  <si>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</si>
  <si>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</si>
  <si>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</si>
  <si>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</si>
  <si>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</si>
  <si>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</si>
  <si>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</si>
  <si>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</si>
  <si>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</si>
  <si>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</si>
  <si>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</si>
  <si>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</si>
  <si>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</si>
  <si>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</si>
  <si>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</si>
  <si>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</si>
  <si>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</si>
  <si>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</si>
  <si>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</si>
  <si>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</si>
  <si>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</si>
  <si>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</si>
  <si>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</si>
  <si>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</si>
  <si>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</si>
  <si>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</si>
  <si>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</si>
  <si>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</si>
  <si>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</si>
  <si>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</si>
  <si>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</si>
  <si>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</si>
  <si>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</si>
  <si>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</si>
  <si>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</si>
  <si>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</si>
  <si>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</si>
  <si>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</si>
  <si>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</si>
  <si>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</si>
  <si>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</si>
  <si>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</si>
  <si>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</si>
  <si>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</si>
  <si>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</si>
  <si>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</si>
  <si>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</si>
  <si>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</si>
  <si>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</si>
  <si>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</si>
  <si>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</si>
  <si>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</si>
  <si>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</si>
  <si>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</si>
  <si>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</si>
  <si>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</si>
  <si>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</si>
  <si>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</si>
  <si>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</si>
  <si>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</si>
  <si>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</si>
  <si>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</si>
  <si>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</si>
  <si>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</si>
  <si>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</si>
  <si>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</si>
  <si>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</si>
  <si>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</si>
  <si>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</si>
  <si>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</si>
  <si>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</si>
  <si>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</si>
  <si>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</si>
  <si>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</si>
  <si>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</si>
  <si>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</si>
  <si>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</si>
  <si>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</si>
  <si>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</si>
  <si>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</si>
  <si>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</si>
  <si>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</si>
  <si>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</si>
  <si>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</si>
  <si>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</si>
  <si>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</si>
  <si>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</si>
  <si>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</si>
  <si>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</si>
  <si>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</si>
  <si>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</si>
  <si>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</si>
  <si>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</si>
  <si>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</si>
  <si>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</si>
  <si>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</si>
  <si>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</si>
  <si>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</si>
  <si>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</si>
  <si>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</si>
  <si>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</si>
  <si>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</si>
  <si>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</si>
  <si>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</si>
  <si>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</si>
  <si>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</si>
  <si>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</si>
  <si>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</si>
  <si>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</si>
  <si>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</si>
  <si>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</si>
  <si>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</si>
  <si>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</si>
  <si>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</si>
  <si>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</si>
  <si>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</si>
  <si>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</si>
  <si>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</si>
  <si>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</si>
  <si>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</si>
  <si>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</si>
  <si>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</si>
  <si>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</si>
  <si>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</si>
  <si>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</si>
  <si>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</si>
  <si>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</si>
  <si>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</si>
  <si>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</si>
  <si>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</si>
  <si>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</si>
  <si>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</si>
  <si>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</si>
  <si>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</si>
  <si>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</si>
  <si>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</si>
  <si>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</si>
  <si>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</si>
  <si>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</si>
  <si>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</si>
  <si>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</si>
  <si>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</si>
  <si>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</si>
  <si>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</si>
  <si>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</si>
  <si>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</si>
  <si>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</si>
  <si>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</si>
  <si>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</si>
  <si>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</si>
  <si>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</si>
  <si>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</si>
  <si>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</si>
  <si>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</si>
  <si>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</si>
  <si>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</si>
  <si>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</si>
  <si>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</si>
  <si>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</si>
  <si>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</si>
  <si>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</si>
  <si>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</si>
  <si>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</si>
  <si>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</si>
  <si>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</si>
  <si>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</si>
  <si>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</si>
  <si>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</si>
  <si>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</si>
  <si>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</si>
  <si>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</si>
  <si>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</si>
  <si>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</si>
  <si>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</si>
  <si>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</si>
  <si>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</si>
  <si>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</si>
  <si>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</si>
  <si>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</si>
  <si>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</si>
  <si>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</si>
  <si>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</si>
  <si>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</si>
  <si>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</si>
  <si>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</si>
  <si>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</si>
  <si>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</si>
  <si>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</si>
  <si>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</si>
  <si>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</si>
  <si>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</si>
  <si>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</si>
  <si>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</si>
  <si>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</si>
  <si>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</si>
  <si>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</si>
  <si>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</si>
  <si>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</si>
  <si>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</si>
  <si>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</si>
  <si>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</si>
  <si>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</si>
  <si>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</si>
  <si>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</si>
  <si>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</si>
  <si>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</si>
  <si>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</si>
  <si>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</si>
  <si>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</si>
  <si>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</si>
  <si>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</si>
  <si>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</si>
  <si>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</si>
  <si>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</si>
  <si>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</si>
  <si>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</si>
  <si>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</si>
  <si>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</si>
  <si>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</si>
  <si>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</si>
  <si>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</si>
  <si>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</si>
  <si>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</si>
  <si>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</si>
  <si>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</si>
  <si>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</si>
  <si>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</si>
  <si>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</si>
  <si>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</si>
  <si>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</si>
  <si>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</si>
  <si>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</si>
  <si>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</si>
  <si>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</si>
  <si>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</si>
  <si>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</si>
  <si>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</si>
  <si>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</si>
  <si>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</si>
  <si>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</si>
  <si>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</si>
  <si>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</si>
  <si>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</si>
  <si>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</si>
  <si>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</si>
  <si>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</si>
  <si>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</si>
  <si>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</si>
  <si>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</si>
  <si>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</si>
  <si>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</si>
  <si>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</si>
  <si>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</si>
  <si>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</si>
  <si>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</si>
  <si>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</si>
  <si>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</si>
  <si>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</si>
  <si>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</si>
  <si>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</si>
  <si>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</si>
  <si>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</si>
  <si>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</si>
  <si>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</si>
  <si>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</si>
  <si>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</si>
  <si>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</si>
  <si>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</si>
  <si>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</si>
  <si>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</si>
  <si>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</si>
  <si>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</si>
  <si>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</si>
  <si>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</si>
  <si>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</si>
  <si>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</si>
  <si>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</si>
  <si>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</si>
  <si>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</si>
  <si>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</si>
  <si>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</si>
  <si>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</si>
  <si>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</si>
  <si>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</si>
  <si>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</si>
  <si>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</si>
  <si>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</si>
  <si>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</si>
  <si>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</si>
  <si>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</si>
  <si>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</si>
  <si>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</si>
  <si>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</si>
  <si>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</si>
  <si>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</si>
  <si>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</si>
  <si>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</si>
  <si>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</si>
  <si>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</si>
  <si>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</si>
  <si>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</si>
  <si>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</si>
  <si>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</si>
  <si>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</si>
  <si>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</si>
  <si>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</si>
  <si>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</si>
  <si>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</si>
  <si>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</si>
  <si>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</si>
  <si>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</si>
  <si>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</si>
  <si>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</si>
  <si>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</si>
  <si>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</si>
  <si>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</si>
  <si>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</si>
  <si>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</si>
  <si>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</si>
  <si>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</si>
  <si>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</si>
  <si>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</si>
  <si>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</si>
  <si>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</si>
  <si>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</si>
  <si>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</si>
  <si>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</si>
  <si>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</si>
  <si>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</si>
  <si>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</si>
  <si>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</si>
  <si>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</si>
  <si>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</si>
  <si>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</si>
  <si>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</si>
  <si>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</si>
  <si>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</si>
  <si>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</si>
  <si>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</si>
  <si>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</si>
  <si>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</si>
  <si>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</si>
  <si>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</si>
  <si>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</si>
  <si>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</si>
  <si>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</si>
  <si>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</si>
  <si>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</si>
  <si>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</si>
  <si>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</si>
  <si>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</si>
  <si>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</si>
  <si>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</si>
  <si>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</si>
  <si>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</si>
  <si>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</si>
  <si>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</si>
  <si>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</si>
  <si>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</si>
  <si>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</si>
  <si>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</si>
  <si>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</si>
  <si>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</si>
  <si>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</si>
  <si>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</si>
  <si>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</si>
  <si>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</si>
  <si>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</si>
  <si>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</si>
  <si>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</si>
  <si>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</si>
  <si>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</si>
  <si>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</si>
  <si>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</si>
  <si>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</si>
  <si>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</si>
  <si>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</si>
  <si>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</si>
  <si>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</si>
  <si>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</si>
  <si>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</si>
  <si>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</si>
  <si>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</si>
  <si>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</si>
  <si>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</si>
  <si>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</si>
  <si>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</si>
  <si>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</si>
  <si>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</si>
  <si>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</si>
  <si>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</si>
  <si>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</si>
  <si>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</si>
  <si>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</si>
  <si>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</si>
  <si>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</si>
  <si>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</si>
  <si>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</si>
  <si>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</si>
  <si>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</si>
  <si>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</si>
  <si>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</si>
  <si>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</si>
  <si>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</si>
  <si>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</si>
  <si>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</si>
  <si>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</si>
  <si>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</si>
  <si>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</si>
  <si>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</si>
  <si>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</si>
  <si>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</si>
  <si>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</si>
  <si>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</si>
  <si>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</si>
  <si>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</si>
  <si>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</si>
  <si>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</si>
  <si>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</si>
  <si>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</si>
  <si>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</si>
  <si>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</si>
  <si>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</si>
  <si>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</si>
  <si>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</si>
  <si>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</si>
  <si>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</si>
  <si>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</si>
  <si>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</si>
  <si>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</si>
  <si>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</si>
  <si>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</si>
  <si>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</si>
  <si>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</si>
  <si>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</si>
  <si>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</si>
  <si>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</si>
  <si>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</si>
  <si>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</si>
  <si>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</si>
  <si>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</si>
  <si>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</si>
  <si>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</si>
  <si>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</si>
  <si>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</si>
  <si>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</si>
  <si>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</si>
  <si>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</si>
  <si>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</si>
  <si>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</si>
  <si>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</si>
  <si>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</si>
  <si>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</si>
  <si>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</si>
  <si>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</si>
  <si>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</si>
  <si>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</si>
  <si>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</si>
  <si>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</si>
  <si>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</si>
  <si>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</si>
  <si>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</si>
  <si>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</si>
  <si>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</si>
  <si>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</si>
  <si>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</si>
  <si>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</si>
  <si>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</si>
  <si>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</si>
  <si>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</si>
  <si>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</si>
  <si>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</si>
  <si>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</si>
  <si>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</si>
  <si>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</si>
  <si>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</si>
  <si>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</si>
  <si>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</si>
  <si>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</si>
  <si>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</si>
  <si>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</si>
  <si>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</si>
  <si>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</si>
  <si>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</si>
  <si>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</si>
  <si>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</si>
  <si>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</si>
  <si>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</si>
  <si>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</si>
  <si>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</si>
  <si>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</si>
  <si>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</si>
  <si>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</si>
  <si>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</si>
  <si>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</si>
  <si>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</si>
  <si>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</si>
  <si>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</si>
  <si>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</si>
  <si>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</si>
  <si>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</si>
  <si>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</si>
  <si>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</si>
  <si>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</si>
  <si>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</si>
  <si>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</si>
  <si>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</si>
  <si>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</si>
  <si>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</si>
  <si>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</si>
  <si>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</si>
  <si>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</si>
  <si>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</si>
  <si>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</si>
  <si>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</si>
  <si>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</si>
  <si>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</si>
  <si>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</si>
  <si>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</si>
  <si>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</si>
  <si>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</si>
  <si>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</si>
  <si>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</si>
  <si>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</si>
  <si>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</si>
  <si>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</si>
  <si>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</si>
  <si>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</si>
  <si>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</si>
  <si>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</si>
  <si>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</si>
  <si>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</si>
  <si>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</si>
  <si>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</si>
  <si>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</si>
  <si>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</si>
  <si>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</si>
  <si>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</si>
  <si>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</si>
  <si>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</si>
  <si>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</si>
  <si>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</si>
  <si>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</si>
  <si>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</si>
  <si>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</si>
  <si>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</si>
  <si>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</si>
  <si>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</si>
  <si>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</si>
  <si>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</si>
  <si>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</si>
  <si>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</si>
  <si>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</si>
  <si>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</si>
  <si>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</si>
  <si>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</si>
  <si>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</si>
  <si>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</si>
  <si>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</si>
  <si>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</si>
  <si>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</si>
  <si>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</si>
  <si>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</si>
  <si>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</si>
  <si>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</si>
  <si>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</si>
  <si>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</si>
  <si>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</si>
  <si>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</si>
  <si>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</si>
  <si>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</si>
  <si>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</si>
  <si>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</si>
  <si>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</si>
  <si>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</si>
  <si>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</si>
  <si>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</si>
  <si>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</si>
  <si>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</si>
  <si>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</si>
  <si>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</si>
  <si>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</si>
  <si>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</si>
  <si>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</si>
  <si>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</si>
  <si>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</si>
  <si>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</si>
  <si>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</si>
  <si>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</si>
  <si>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</si>
  <si>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</si>
  <si>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</si>
  <si>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</si>
  <si>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</si>
  <si>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</si>
  <si>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</si>
  <si>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</si>
  <si>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</si>
  <si>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</si>
  <si>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</si>
  <si>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</si>
  <si>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</si>
  <si>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</si>
  <si>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</si>
  <si>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</si>
  <si>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Teterow GmbH</t>
  </si>
  <si>
    <t>Gasstraße 26</t>
  </si>
  <si>
    <t>Teterow</t>
  </si>
  <si>
    <t>Marcel Hasart</t>
  </si>
  <si>
    <t>m.hasart@sw-teterow.de</t>
  </si>
  <si>
    <t>03996 1533-24</t>
  </si>
  <si>
    <t>GASPOOL H-GAS</t>
  </si>
  <si>
    <t>9870098000002</t>
  </si>
  <si>
    <t>GASPOOLNH7009801</t>
  </si>
  <si>
    <t>DE_HEF04</t>
  </si>
  <si>
    <t>DE_HMF04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</si>
  <si>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</si>
  <si>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</si>
  <si>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</si>
  <si>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</si>
  <si>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</si>
  <si>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</si>
  <si>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</si>
  <si>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</si>
  <si>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</si>
  <si>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</si>
  <si>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DE_GMF04</t>
  </si>
  <si>
    <t>DE_GBA04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</si>
</sst>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42318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17166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GASPOOL H-GAS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algorithmName="SHA-512" hashValue="MZnW81WsJA8NmS0m+PS1Gx/DAmMNqGETJujD8WIjExcgRzYrR8MIL0zu9akVWl0dZqA1phe+cCAYmAAGJPtUgg==" saltValue="RXwz1hot6v1qZ7vBmz3beg==" spinCount="100000" sheet="1" objects="1" scenarios="1" selectLockedCells="1" selectUnlockedCell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Teterow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GASPOOL H-GAS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9870098000002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665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367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659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algorithmName="SHA-512" hashValue="OmxjBp4i9iCoV9zTTeBlXd1jvWR/dUKyBswUERS86zeJh9Wi0IoS+urejjh5rTZZ0TIvj/ZYz4kRS561ifEPVg==" saltValue="Rv43OJv6NawjsO7rq7Ugeg==" spinCount="100000" sheet="1" objects="1" scenarios="1" selectLockedCells="1" selectUnlockedCell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0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Teterow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GASPOOL 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9870098000002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Teterow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659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10177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Teterow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10177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algorithmName="SHA-512" hashValue="tAd/Ga/kAE+MaN1bGyoGh3VuMgwPsUACUWkbNQ7aJ+qc7Keyun/U99EwNYF7Rm/ppkjLxp2PgQCvCab0D4tOzA==" saltValue="jffApIzRYEEsR9N9++35dw==" spinCount="100000" sheet="1" objects="1" scenarios="1" selectLockedCells="1" selectUnlockedCell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Teterow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GASPOOL 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9870098000002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31" sqref="F3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Stadtwerke Teterow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GASPOOL H-GAS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9870098000002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GASPOOL H-GAS</v>
      </c>
      <c r="D12" s="62" t="s">
        <v>247</v>
      </c>
      <c r="E12" s="164" t="s">
        <v>666</v>
      </c>
      <c r="F12" s="296" t="str">
        <f>VLOOKUP($E12,'BDEW-Standard'!$B$3:$M$158,F$9,0)</f>
        <v>D14</v>
      </c>
      <c r="H12" s="273">
        <f>ROUND(VLOOKUP($E12,'BDEW-Standard'!$B$3:$M$158,H$9,0),7)</f>
        <v>3.1850190999999999</v>
      </c>
      <c r="I12" s="273">
        <f>ROUND(VLOOKUP($E12,'BDEW-Standard'!$B$3:$M$158,I$9,0),7)</f>
        <v>-37.412415500000002</v>
      </c>
      <c r="J12" s="273">
        <f>ROUND(VLOOKUP($E12,'BDEW-Standard'!$B$3:$M$158,J$9,0),7)</f>
        <v>6.1723179000000004</v>
      </c>
      <c r="K12" s="273">
        <f>ROUND(VLOOKUP($E12,'BDEW-Standard'!$B$3:$M$158,K$9,0),7)</f>
        <v>7.6109599999999999E-2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0.95508749343949439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GASPOOL H-GAS</v>
      </c>
      <c r="D13" s="62" t="s">
        <v>247</v>
      </c>
      <c r="E13" s="164" t="s">
        <v>667</v>
      </c>
      <c r="F13" s="296" t="str">
        <f>VLOOKUP($E13,'BDEW-Standard'!$B$3:$M$158,F$9,0)</f>
        <v>D24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1.0146273685996503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GASPOOL H-GAS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GASPOOL H-GAS</v>
      </c>
      <c r="D15" s="62" t="s">
        <v>247</v>
      </c>
      <c r="E15" s="164" t="s">
        <v>668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GASPOOL H-GAS</v>
      </c>
      <c r="D16" s="62" t="s">
        <v>247</v>
      </c>
      <c r="E16" s="164" t="s">
        <v>669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GASPOOL H-GAS</v>
      </c>
      <c r="D17" s="62" t="s">
        <v>247</v>
      </c>
      <c r="E17" s="164" t="s">
        <v>670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GASPOOL H-GAS</v>
      </c>
      <c r="D18" s="62" t="s">
        <v>247</v>
      </c>
      <c r="E18" s="164" t="s">
        <v>671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GASPOOL H-GAS</v>
      </c>
      <c r="D19" s="62" t="s">
        <v>247</v>
      </c>
      <c r="E19" s="164" t="s">
        <v>672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GASPOOL H-GAS</v>
      </c>
      <c r="D20" s="62" t="s">
        <v>247</v>
      </c>
      <c r="E20" s="164" t="s">
        <v>673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GASPOOL H-GAS</v>
      </c>
      <c r="D21" s="62" t="s">
        <v>247</v>
      </c>
      <c r="E21" s="164" t="s">
        <v>674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GASPOOL H-GAS</v>
      </c>
      <c r="D22" s="62" t="s">
        <v>247</v>
      </c>
      <c r="E22" s="164" t="s">
        <v>675</v>
      </c>
      <c r="F22" s="296" t="str">
        <f>VLOOKUP($E22,'BDEW-Standard'!$B$3:$M$158,F$9,0)</f>
        <v>HD4</v>
      </c>
      <c r="H22" s="273">
        <f>ROUND(VLOOKUP($E22,'BDEW-Standard'!$B$3:$M$158,H$9,0),7)</f>
        <v>3.0084346000000002</v>
      </c>
      <c r="I22" s="273">
        <f>ROUND(VLOOKUP($E22,'BDEW-Standard'!$B$3:$M$158,I$9,0),7)</f>
        <v>-36.607845300000001</v>
      </c>
      <c r="J22" s="273">
        <f>ROUND(VLOOKUP($E22,'BDEW-Standard'!$B$3:$M$158,J$9,0),7)</f>
        <v>7.3211870000000001</v>
      </c>
      <c r="K22" s="273">
        <f>ROUND(VLOOKUP($E22,'BDEW-Standard'!$B$3:$M$158,K$9,0),7)</f>
        <v>0.15496599999999999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0.97302438504000599</v>
      </c>
      <c r="R22" s="274">
        <f>ROUND(VLOOKUP(MID($E22,4,3),'Wochentag F(WT)'!$B$7:$J$22,R$9,0),4)</f>
        <v>1.03</v>
      </c>
      <c r="S22" s="274">
        <f>ROUND(VLOOKUP(MID($E22,4,3),'Wochentag F(WT)'!$B$7:$J$22,S$9,0),4)</f>
        <v>1.03</v>
      </c>
      <c r="T22" s="274">
        <f>ROUND(VLOOKUP(MID($E22,4,3),'Wochentag F(WT)'!$B$7:$J$22,T$9,0),4)</f>
        <v>1.02</v>
      </c>
      <c r="U22" s="274">
        <f>ROUND(VLOOKUP(MID($E22,4,3),'Wochentag F(WT)'!$B$7:$J$22,U$9,0),4)</f>
        <v>1.03</v>
      </c>
      <c r="V22" s="274">
        <f>ROUND(VLOOKUP(MID($E22,4,3),'Wochentag F(WT)'!$B$7:$J$22,V$9,0),4)</f>
        <v>1.01</v>
      </c>
      <c r="W22" s="274">
        <f>ROUND(VLOOKUP(MID($E22,4,3),'Wochentag F(WT)'!$B$7:$J$22,W$9,0),4)</f>
        <v>0.93</v>
      </c>
      <c r="X22" s="275">
        <f t="shared" si="2"/>
        <v>0.95000000000000018</v>
      </c>
      <c r="Y22" s="292"/>
      <c r="Z22" s="210"/>
    </row>
    <row r="23" spans="2:26" s="142" customFormat="1">
      <c r="B23" s="143">
        <v>12</v>
      </c>
      <c r="C23" s="144" t="str">
        <f t="shared" si="0"/>
        <v>GASPOOL H-GAS</v>
      </c>
      <c r="D23" s="62" t="s">
        <v>247</v>
      </c>
      <c r="E23" s="164" t="s">
        <v>676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GASPOOL H-GAS</v>
      </c>
      <c r="D24" s="62" t="s">
        <v>247</v>
      </c>
      <c r="E24" s="164" t="s">
        <v>677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GASPOOL H-GAS</v>
      </c>
      <c r="D25" s="62" t="s">
        <v>247</v>
      </c>
      <c r="E25" s="164" t="s">
        <v>678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GASPOOL H-GAS</v>
      </c>
      <c r="D26" s="62" t="s">
        <v>247</v>
      </c>
      <c r="E26" s="164" t="s">
        <v>679</v>
      </c>
      <c r="F26" s="296" t="str">
        <f>VLOOKUP($E26,'BDEW-Standard'!$B$3:$M$158,F$9,0)</f>
        <v>BA4</v>
      </c>
      <c r="H26" s="273">
        <f>ROUND(VLOOKUP($E26,'BDEW-Standard'!$B$3:$M$158,H$9,0),7)</f>
        <v>0.93158890000000005</v>
      </c>
      <c r="I26" s="273">
        <f>ROUND(VLOOKUP($E26,'BDEW-Standard'!$B$3:$M$158,I$9,0),7)</f>
        <v>-33.35</v>
      </c>
      <c r="J26" s="273">
        <f>ROUND(VLOOKUP($E26,'BDEW-Standard'!$B$3:$M$158,J$9,0),7)</f>
        <v>5.7212303000000002</v>
      </c>
      <c r="K26" s="273">
        <f>ROUND(VLOOKUP($E26,'BDEW-Standard'!$B$3:$M$158,K$9,0),7)</f>
        <v>0.66564939999999995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1.0766391850538448</v>
      </c>
      <c r="R26" s="274">
        <f>ROUND(VLOOKUP(MID($E26,4,3),'Wochentag F(WT)'!$B$7:$J$22,R$9,0),4)</f>
        <v>1.0848</v>
      </c>
      <c r="S26" s="274">
        <f>ROUND(VLOOKUP(MID($E26,4,3),'Wochentag F(WT)'!$B$7:$J$22,S$9,0),4)</f>
        <v>1.1211</v>
      </c>
      <c r="T26" s="274">
        <f>ROUND(VLOOKUP(MID($E26,4,3),'Wochentag F(WT)'!$B$7:$J$22,T$9,0),4)</f>
        <v>1.0769</v>
      </c>
      <c r="U26" s="274">
        <f>ROUND(VLOOKUP(MID($E26,4,3),'Wochentag F(WT)'!$B$7:$J$22,U$9,0),4)</f>
        <v>1.1353</v>
      </c>
      <c r="V26" s="274">
        <f>ROUND(VLOOKUP(MID($E26,4,3),'Wochentag F(WT)'!$B$7:$J$22,V$9,0),4)</f>
        <v>1.1402000000000001</v>
      </c>
      <c r="W26" s="274">
        <f>ROUND(VLOOKUP(MID($E26,4,3),'Wochentag F(WT)'!$B$7:$J$22,W$9,0),4)</f>
        <v>0.48520000000000002</v>
      </c>
      <c r="X26" s="275">
        <f t="shared" si="2"/>
        <v>0.95650000000000013</v>
      </c>
      <c r="Y26" s="292"/>
      <c r="Z26" s="210"/>
    </row>
    <row r="27" spans="2:26" s="142" customFormat="1">
      <c r="B27" s="143">
        <v>16</v>
      </c>
      <c r="C27" s="144" t="str">
        <f t="shared" si="0"/>
        <v>GASPOOL H-GAS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GASPOOL H-GAS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GASPOOL H-GAS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GASPOOL H-GAS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GASPOOL H-GAS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GASPOOL H-GAS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GASPOOL H-GAS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GASPOOL H-GAS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GASPOOL H-GAS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GASPOOL H-GAS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GASPOOL H-GAS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GASPOOL H-GAS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GASPOOL H-GAS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GASPOOL H-GAS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GASPOOL H-GAS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algorithmName="SHA-512" hashValue="DwGh6PV2TOTLB5KX0HgsE4s83i+RRPar9ZP2BOkKQ897Vn3tmwQq2BKkQZ0AwnJqGO09GgmGGHjz5PLlxjDcYQ==" saltValue="WdF9zEdRIjNg3uNoNcfeKA==" spinCount="100000" sheet="1" objects="1" scenarios="1" selectLockedCells="1" selectUnlockedCell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AB16" sqref="AB1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Teterow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GASPOOL H-GAS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9870098000002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>
        <v>1</v>
      </c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Herbst, Wolfgang</cp:lastModifiedBy>
  <cp:lastPrinted>2015-03-20T22:59:10Z</cp:lastPrinted>
  <dcterms:created xsi:type="dcterms:W3CDTF">2015-01-15T05:25:41Z</dcterms:created>
  <dcterms:modified xsi:type="dcterms:W3CDTF">2015-11-10T13:32:26Z</dcterms:modified>
</cp:coreProperties>
</file>